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Y031151\Desktop\経営比較分析表\上水\"/>
    </mc:Choice>
  </mc:AlternateContent>
  <workbookProtection workbookAlgorithmName="SHA-512" workbookHashValue="OGQj+lp4s/B6F1v2Vi69VGdF3QreVH7CPWWL4ALfF8PZVplkyw+aYFCos4wR+RCDHhXh4gt8brAgieAQ/wLBsg==" workbookSaltValue="u/jVCZxTCws6Em/1FSp50w==" workbookSpinCount="100000" lockStructure="1"/>
  <bookViews>
    <workbookView xWindow="0" yWindow="0" windowWidth="20490" windowHeight="757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<sst xmlns="http://schemas.openxmlformats.org/spreadsheetml/2006/main" count="228" uniqueCount="115">
  <si>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</si>
  <si>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</si>
  <si>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</si>
  <si>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</si>
  <si>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</si>
  <si>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</si>
  <si>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</si>
  <si>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</si>
  <si>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</si>
  <si>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</si>
  <si>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</si>
  <si>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</si>
  <si>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</si>
  <si>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</si>
  <si>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</si>
  <si>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</si>
  <si>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</si>
  <si>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</si>
  <si>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</si>
  <si>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</si>
  <si>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</si>
  <si>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</si>
  <si>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</si>
  <si>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</si>
  <si>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</si>
  <si>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</si>
  <si>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</si>
  <si>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</si>
  <si>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</si>
  <si>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</si>
  <si>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</si>
  <si>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</si>
  <si>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</si>
  <si>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</si>
  <si>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</si>
  <si>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</si>
  <si>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</si>
  <si>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</si>
  <si>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</si>
  <si>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</si>
  <si>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</si>
  <si>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</si>
  <si>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</si>
  <si>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</si>
  <si>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</si>
  <si>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</si>
  <si>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</si>
  <si>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</si>
  <si>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</si>
  <si>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</si>
  <si>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</si>
  <si>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</si>
  <si>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</si>
  <si>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</si>
  <si>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</si>
  <si>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</si>
  <si>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</si>
  <si>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</si>
  <si>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</si>
  <si>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</si>
  <si>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</si>
  <si>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</si>
  <si>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</si>
  <si>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</si>
  <si>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</si>
  <si>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</si>
  <si>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</si>
  <si>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</si>
  <si>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</si>
  <si>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</si>
  <si>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</si>
  <si>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</si>
  <si>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</si>
  <si>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</si>
  <si>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</si>
  <si>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</si>
  <si>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</si>
  <si>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</si>
  <si>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</si>
  <si>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</si>
  <si>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</si>
  <si>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</si>
  <si>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</si>
  <si>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</si>
  <si>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</si>
  <si>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</si>
  <si>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</si>
  <si>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</si>
  <si>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</si>
  <si>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</si>
  <si>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</si>
  <si>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</si>
  <si>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</si>
  <si>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大淀町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</si>
  <si>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</si>
  <si>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</si>
  <si>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</si>
  <si>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</si>
  <si>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</si>
  <si>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</si>
  <si>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</si>
  <si>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</si>
  <si>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</si>
  <si>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</si>
  <si>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</si>
  <si>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</si>
  <si>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</si>
  <si>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</si>
  <si>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</si>
  <si>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</si>
  <si>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</si>
  <si>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</si>
  <si>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有形固定資産減価償却率について、取得した固定資産の減価償却が進むことに伴い前年度より上昇している。また、管路経年化率については前年度より若干上昇し、全国平均値等よりも高い値となっている。これは、新興住宅地の開発に伴い整備した配水管等が法定耐用年数を超えたことによるものであり、今後も更新時期を迎える管路が増加することが予測される。
　有形固定資産減価償却率及び管路経年化率は右肩上がりの傾向が続くと予測され、適切な管路の更新が望まれるが、更新費用が経営を圧迫する側面を持つことから、管径の見直し、及び実耐用年数の採用等を検討しながら計画的な更新事業を行い、補助金等の活用を図りながら管路更新率を上昇させる必要がある。</t>
    <phoneticPr fontId="4"/>
  </si>
  <si>
    <t>令和5年度は、需要者の使用水量の増加に伴い給水収益は若干増加し、営業外収益による収入等を合わせて黒字を確保することができた。しかし、今後は給水人口の減少が予測されることにより水需要が減少し、物価高騰によるコストが増加する厳しい社会情勢であることに変わりはなく、将来にわたり健全な経営を維持するために、収益の確保を図っていく必要がある。
　施設利用率においても、水需要の減少に伴い低下していくことが予測され、適切な施設規模のあり方についてスペックダウン、ダウンサイジングを含めた検討を行っていく。
　また、法定耐用年数を超える管路が増加し、更新に要する費用が増加することが予測されることから、計画的かつ適切な設備投資を行うとともに、補助金等も活用することにより現金を確保し、健全な経営につなげる取組みを行っていく。</t>
    <rPh sb="16" eb="18">
      <t>ゾウカ</t>
    </rPh>
    <rPh sb="26" eb="28">
      <t>ジャッカン</t>
    </rPh>
    <rPh sb="28" eb="30">
      <t>ゾウカ</t>
    </rPh>
    <rPh sb="66" eb="68">
      <t>コンゴ</t>
    </rPh>
    <rPh sb="77" eb="79">
      <t>ヨソク</t>
    </rPh>
    <rPh sb="87" eb="88">
      <t>ミズ</t>
    </rPh>
    <rPh sb="95" eb="97">
      <t>ブッカ</t>
    </rPh>
    <rPh sb="97" eb="99">
      <t>コウトウ</t>
    </rPh>
    <rPh sb="106" eb="108">
      <t>ゾウカ</t>
    </rPh>
    <rPh sb="161" eb="163">
      <t>ヒツヨウ</t>
    </rPh>
    <phoneticPr fontId="4"/>
  </si>
  <si>
    <t>令和5年度において、経常収支比率が100％を上回り、前年度より約3％の増加となっており、令和元年度より毎年度100%を上回っている。また、給水原価が全国平均値等より約42.92円低くなっており、流動比率については約669％となっていることから、収益性や支払能力に関する健全性については、前年度に引き続き堅調に推移している。
　しかしながら、料金回収率が約92％となり全国平均値を下回っている。料金回収率とは、給水に係る費用が、どの程度給水収益で賄えているかを表した指標であり、前年度より約6%増加しているが、依然100%を下回っている。これは、引き続き新型コロナウイルス感染症対策事業を行ったことが要因であるが、今後、人口減少等により、給水収益が減収し、料金回収率は悪化していくことが懸念される。流動比率については、依然として100％を大きく上回っているものの現金残高が企業債残高を下回っていることから収益の確保及び費用の抑制を行い、現金の確保に努める必要がある。企業債残高対給水収益比率については、耐震化事業等に伴う新たな企業債を借入したが、償還額が借入額を上回ったことから前年度より減少した。今後も施設の老朽化に伴う設備投資が増加することが予測され、企業債を活用するときは利率及び償還年数等を十分に考慮し、将来世代への負担の軽減を図る必要がある。
　有収率については、類似団体平均値を上回っているが、引き続き漏水調査に伴う適切な修繕業務等により効率性の向上に努めている。施設利用率においては、前年度とほぼ横ばいに推移しているが、今後も人口減少に伴い水需要が減少していくことが予測される。</t>
    <rPh sb="26" eb="29">
      <t>ゼンネンド</t>
    </rPh>
    <rPh sb="31" eb="32">
      <t>ヤク</t>
    </rPh>
    <rPh sb="35" eb="37">
      <t>ゾウカ</t>
    </rPh>
    <rPh sb="44" eb="46">
      <t>レイワ</t>
    </rPh>
    <rPh sb="46" eb="48">
      <t>ガンネン</t>
    </rPh>
    <rPh sb="48" eb="49">
      <t>ド</t>
    </rPh>
    <rPh sb="51" eb="54">
      <t>マイネンド</t>
    </rPh>
    <rPh sb="59" eb="61">
      <t>ウワマワ</t>
    </rPh>
    <rPh sb="189" eb="190">
      <t>シタ</t>
    </rPh>
    <rPh sb="196" eb="198">
      <t>リョウキン</t>
    </rPh>
    <rPh sb="198" eb="200">
      <t>カイシュウ</t>
    </rPh>
    <rPh sb="200" eb="201">
      <t>リツ</t>
    </rPh>
    <rPh sb="204" eb="206">
      <t>キュウスイ</t>
    </rPh>
    <rPh sb="207" eb="208">
      <t>カカ</t>
    </rPh>
    <rPh sb="209" eb="211">
      <t>ヒヨウ</t>
    </rPh>
    <rPh sb="215" eb="217">
      <t>テイド</t>
    </rPh>
    <rPh sb="217" eb="219">
      <t>キュウスイ</t>
    </rPh>
    <rPh sb="219" eb="221">
      <t>シュウエキ</t>
    </rPh>
    <rPh sb="222" eb="223">
      <t>マカナ</t>
    </rPh>
    <rPh sb="229" eb="230">
      <t>アラワ</t>
    </rPh>
    <rPh sb="232" eb="234">
      <t>シヒョウ</t>
    </rPh>
    <rPh sb="238" eb="241">
      <t>ゼンネンド</t>
    </rPh>
    <rPh sb="243" eb="244">
      <t>ヤク</t>
    </rPh>
    <rPh sb="246" eb="248">
      <t>ゾウカ</t>
    </rPh>
    <rPh sb="254" eb="256">
      <t>イゼン</t>
    </rPh>
    <rPh sb="261" eb="263">
      <t>シタマワ</t>
    </rPh>
    <rPh sb="272" eb="273">
      <t>ヒ</t>
    </rPh>
    <rPh sb="274" eb="275">
      <t>ツヅ</t>
    </rPh>
    <rPh sb="293" eb="294">
      <t>オコナ</t>
    </rPh>
    <rPh sb="299" eb="301">
      <t>ヨウイン</t>
    </rPh>
    <rPh sb="342" eb="344">
      <t>ケネン</t>
    </rPh>
    <rPh sb="450" eb="453">
      <t>タイシンカ</t>
    </rPh>
    <rPh sb="453" eb="455">
      <t>ジギョウ</t>
    </rPh>
    <rPh sb="455" eb="456">
      <t>トウ</t>
    </rPh>
    <rPh sb="459" eb="460">
      <t>アラ</t>
    </rPh>
    <rPh sb="472" eb="474">
      <t>ショウカン</t>
    </rPh>
    <rPh sb="474" eb="475">
      <t>ガク</t>
    </rPh>
    <rPh sb="476" eb="478">
      <t>カリイレ</t>
    </rPh>
    <rPh sb="478" eb="479">
      <t>ガク</t>
    </rPh>
    <rPh sb="480" eb="482">
      <t>ウワマワ</t>
    </rPh>
    <rPh sb="493" eb="494">
      <t>ゲン</t>
    </rPh>
    <rPh sb="494" eb="495">
      <t>ショウ</t>
    </rPh>
    <rPh sb="648" eb="651">
      <t>ゼンネンド</t>
    </rPh>
    <rPh sb="654" eb="655">
      <t>ヨコ</t>
    </rPh>
    <rPh sb="658" eb="660">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</si>
</sst>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shrinkToFit="1"/>
      <protection locked="0"/>
    </xf>
    <xf numFmtId="0" fontId="16" fillId="0" borderId="0" xfId="0" applyFont="1" applyAlignment="1" applyProtection="1">
      <alignment horizontal="left" vertical="top" wrapText="1" shrinkToFit="1"/>
      <protection locked="0"/>
    </xf>
    <xf numFmtId="0" fontId="16" fillId="0" borderId="10" xfId="0" applyFont="1" applyBorder="1" applyAlignment="1" applyProtection="1">
      <alignment horizontal="left" vertical="top" wrapText="1" shrinkToFi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0.98</c:v>
                </c:pt>
                <c:pt idx="1">
                  <c:v>0.15</c:v>
                </c:pt>
                <c:pt idx="2">
                  <c:v>0.18</c:v>
                </c:pt>
                <c:pt idx="3">
                  <c:v>0.39</c:v>
                </c:pt>
                <c:pt idx="4">
                  <c:v>0.37</c:v>
                </c:pt>
              </c:numCache>
            </c:numRef>
          </c:val>
          <c:extLst>
            <c:ext xmlns:c16="http://schemas.microsoft.com/office/drawing/2014/chart" uri="{C3380CC4-5D6E-409C-BE32-E72D297353CC}">
              <c16:uniqueId val="{00000000-BD53-4F62-B563-A128D8BED4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BD53-4F62-B563-A128D8BED4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78.209999999999994</c:v>
                </c:pt>
                <c:pt idx="1">
                  <c:v>79.37</c:v>
                </c:pt>
                <c:pt idx="2">
                  <c:v>77.099999999999994</c:v>
                </c:pt>
                <c:pt idx="3">
                  <c:v>77.48</c:v>
                </c:pt>
                <c:pt idx="4">
                  <c:v>77.010000000000005</c:v>
                </c:pt>
              </c:numCache>
            </c:numRef>
          </c:val>
          <c:extLst>
            <c:ext xmlns:c16="http://schemas.microsoft.com/office/drawing/2014/chart" uri="{C3380CC4-5D6E-409C-BE32-E72D297353CC}">
              <c16:uniqueId val="{00000000-9F1B-4728-AB0D-C98C658B31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9F1B-4728-AB0D-C98C658B31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88.5</c:v>
                </c:pt>
                <c:pt idx="1">
                  <c:v>88.69</c:v>
                </c:pt>
                <c:pt idx="2">
                  <c:v>88.67</c:v>
                </c:pt>
                <c:pt idx="3">
                  <c:v>87.25</c:v>
                </c:pt>
                <c:pt idx="4">
                  <c:v>87.63</c:v>
                </c:pt>
              </c:numCache>
            </c:numRef>
          </c:val>
          <c:extLst>
            <c:ext xmlns:c16="http://schemas.microsoft.com/office/drawing/2014/chart" uri="{C3380CC4-5D6E-409C-BE32-E72D297353CC}">
              <c16:uniqueId val="{00000000-A0B2-427C-B7BC-07467EB7E1E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A0B2-427C-B7BC-07467EB7E1E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106.74</c:v>
                </c:pt>
                <c:pt idx="1">
                  <c:v>108.62</c:v>
                </c:pt>
                <c:pt idx="2">
                  <c:v>105.98</c:v>
                </c:pt>
                <c:pt idx="3">
                  <c:v>100.68</c:v>
                </c:pt>
                <c:pt idx="4">
                  <c:v>104.49</c:v>
                </c:pt>
              </c:numCache>
            </c:numRef>
          </c:val>
          <c:extLst>
            <c:ext xmlns:c16="http://schemas.microsoft.com/office/drawing/2014/chart" uri="{C3380CC4-5D6E-409C-BE32-E72D297353CC}">
              <c16:uniqueId val="{00000000-1157-4F56-A43C-7A78E549B27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1157-4F56-A43C-7A78E549B27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48.37</c:v>
                </c:pt>
                <c:pt idx="1">
                  <c:v>50.08</c:v>
                </c:pt>
                <c:pt idx="2">
                  <c:v>51.6</c:v>
                </c:pt>
                <c:pt idx="3">
                  <c:v>53.17</c:v>
                </c:pt>
                <c:pt idx="4">
                  <c:v>54.68</c:v>
                </c:pt>
              </c:numCache>
            </c:numRef>
          </c:val>
          <c:extLst>
            <c:ext xmlns:c16="http://schemas.microsoft.com/office/drawing/2014/chart" uri="{C3380CC4-5D6E-409C-BE32-E72D297353CC}">
              <c16:uniqueId val="{00000000-9F41-4954-90AD-4BE98C1F79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9F41-4954-90AD-4BE98C1F79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33.43</c:v>
                </c:pt>
                <c:pt idx="1">
                  <c:v>36.380000000000003</c:v>
                </c:pt>
                <c:pt idx="2">
                  <c:v>41.46</c:v>
                </c:pt>
                <c:pt idx="3">
                  <c:v>44.96</c:v>
                </c:pt>
                <c:pt idx="4">
                  <c:v>45.57</c:v>
                </c:pt>
              </c:numCache>
            </c:numRef>
          </c:val>
          <c:extLst>
            <c:ext xmlns:c16="http://schemas.microsoft.com/office/drawing/2014/chart" uri="{C3380CC4-5D6E-409C-BE32-E72D297353CC}">
              <c16:uniqueId val="{00000000-B173-43FB-828C-F04DA073957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B173-43FB-828C-F04DA073957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B8-45FC-BF22-7D77A9F3C1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54B8-45FC-BF22-7D77A9F3C1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1100.26</c:v>
                </c:pt>
                <c:pt idx="1">
                  <c:v>891.27</c:v>
                </c:pt>
                <c:pt idx="2">
                  <c:v>800.54</c:v>
                </c:pt>
                <c:pt idx="3">
                  <c:v>750.26</c:v>
                </c:pt>
                <c:pt idx="4">
                  <c:v>669.62</c:v>
                </c:pt>
              </c:numCache>
            </c:numRef>
          </c:val>
          <c:extLst>
            <c:ext xmlns:c16="http://schemas.microsoft.com/office/drawing/2014/chart" uri="{C3380CC4-5D6E-409C-BE32-E72D297353CC}">
              <c16:uniqueId val="{00000000-86AE-4B04-A2E9-9FFA7D0B07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86AE-4B04-A2E9-9FFA7D0B07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407.72</c:v>
                </c:pt>
                <c:pt idx="1">
                  <c:v>405.47</c:v>
                </c:pt>
                <c:pt idx="2">
                  <c:v>415.5</c:v>
                </c:pt>
                <c:pt idx="3">
                  <c:v>425.75</c:v>
                </c:pt>
                <c:pt idx="4">
                  <c:v>420.34</c:v>
                </c:pt>
              </c:numCache>
            </c:numRef>
          </c:val>
          <c:extLst>
            <c:ext xmlns:c16="http://schemas.microsoft.com/office/drawing/2014/chart" uri="{C3380CC4-5D6E-409C-BE32-E72D297353CC}">
              <c16:uniqueId val="{00000000-AA33-435D-BEFB-69B2FD52871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AA33-435D-BEFB-69B2FD52871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104.89</c:v>
                </c:pt>
                <c:pt idx="1">
                  <c:v>102.86</c:v>
                </c:pt>
                <c:pt idx="2">
                  <c:v>104.48</c:v>
                </c:pt>
                <c:pt idx="3">
                  <c:v>86.81</c:v>
                </c:pt>
                <c:pt idx="4">
                  <c:v>92.97</c:v>
                </c:pt>
              </c:numCache>
            </c:numRef>
          </c:val>
          <c:extLst>
            <c:ext xmlns:c16="http://schemas.microsoft.com/office/drawing/2014/chart" uri="{C3380CC4-5D6E-409C-BE32-E72D297353CC}">
              <c16:uniqueId val="{00000000-5BFF-4656-9B3D-3AB12F187AE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5BFF-4656-9B3D-3AB12F187AE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118.86</c:v>
                </c:pt>
                <c:pt idx="1">
                  <c:v>120.52</c:v>
                </c:pt>
                <c:pt idx="2">
                  <c:v>119.17</c:v>
                </c:pt>
                <c:pt idx="3">
                  <c:v>142.88</c:v>
                </c:pt>
                <c:pt idx="4">
                  <c:v>134.63999999999999</c:v>
                </c:pt>
              </c:numCache>
            </c:numRef>
          </c:val>
          <c:extLst>
            <c:ext xmlns:c16="http://schemas.microsoft.com/office/drawing/2014/chart" uri="{C3380CC4-5D6E-409C-BE32-E72D297353CC}">
              <c16:uniqueId val="{00000000-9306-45A8-80D5-6349331E087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9306-45A8-80D5-6349331E087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0" zoomScaleNormal="10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奈良県　大淀町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16147</v>
      </c>
      <c r="AM8" s="68"/>
      <c r="AN8" s="68"/>
      <c r="AO8" s="68"/>
      <c r="AP8" s="68"/>
      <c r="AQ8" s="68"/>
      <c r="AR8" s="68"/>
      <c r="AS8" s="68"/>
      <c r="AT8" s="36">
        <f>データ!$S$6</f>
        <v>38.1</v>
      </c>
      <c r="AU8" s="37"/>
      <c r="AV8" s="37"/>
      <c r="AW8" s="37"/>
      <c r="AX8" s="37"/>
      <c r="AY8" s="37"/>
      <c r="AZ8" s="37"/>
      <c r="BA8" s="37"/>
      <c r="BB8" s="57">
        <f>データ!$T$6</f>
        <v>423.81</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81.459999999999994</v>
      </c>
      <c r="J10" s="37"/>
      <c r="K10" s="37"/>
      <c r="L10" s="37"/>
      <c r="M10" s="37"/>
      <c r="N10" s="37"/>
      <c r="O10" s="67"/>
      <c r="P10" s="57">
        <f>データ!$P$6</f>
        <v>99.98</v>
      </c>
      <c r="Q10" s="57"/>
      <c r="R10" s="57"/>
      <c r="S10" s="57"/>
      <c r="T10" s="57"/>
      <c r="U10" s="57"/>
      <c r="V10" s="57"/>
      <c r="W10" s="68">
        <f>データ!$Q$6</f>
        <v>2310</v>
      </c>
      <c r="X10" s="68"/>
      <c r="Y10" s="68"/>
      <c r="Z10" s="68"/>
      <c r="AA10" s="68"/>
      <c r="AB10" s="68"/>
      <c r="AC10" s="68"/>
      <c r="AD10" s="2"/>
      <c r="AE10" s="2"/>
      <c r="AF10" s="2"/>
      <c r="AG10" s="2"/>
      <c r="AH10" s="2"/>
      <c r="AI10" s="2"/>
      <c r="AJ10" s="2"/>
      <c r="AK10" s="2"/>
      <c r="AL10" s="68">
        <f>データ!$U$6</f>
        <v>16066</v>
      </c>
      <c r="AM10" s="68"/>
      <c r="AN10" s="68"/>
      <c r="AO10" s="68"/>
      <c r="AP10" s="68"/>
      <c r="AQ10" s="68"/>
      <c r="AR10" s="68"/>
      <c r="AS10" s="68"/>
      <c r="AT10" s="36">
        <f>データ!$V$6</f>
        <v>13</v>
      </c>
      <c r="AU10" s="37"/>
      <c r="AV10" s="37"/>
      <c r="AW10" s="37"/>
      <c r="AX10" s="37"/>
      <c r="AY10" s="37"/>
      <c r="AZ10" s="37"/>
      <c r="BA10" s="37"/>
      <c r="BB10" s="57">
        <f>データ!$W$6</f>
        <v>1235.8499999999999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114</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113</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QGeAA/3MRUMuLLFmv5SQjXi3U6j1kU9/HQw5SIdHHiXysVJejaUMiRkOE6XODYueSVN0iD4uEZEqAxZnYY6Rw==" saltValue="tuzHgZFjAnZRnerlQipfm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294420</v>
      </c>
      <c r="D6" s="20">
        <f t="shared" si="3"/>
        <v>46</v>
      </c>
      <c r="E6" s="20">
        <f t="shared" si="3"/>
        <v>1</v>
      </c>
      <c r="F6" s="20">
        <f t="shared" si="3"/>
        <v>0</v>
      </c>
      <c r="G6" s="20">
        <f t="shared" si="3"/>
        <v>1</v>
      </c>
      <c r="H6" s="20" t="str">
        <f t="shared" si="3"/>
        <v>奈良県　大淀町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81.459999999999994</v>
      </c>
      <c r="P6" s="21">
        <f t="shared" si="3"/>
        <v>99.98</v>
      </c>
      <c r="Q6" s="21">
        <f t="shared" si="3"/>
        <v>2310</v>
      </c>
      <c r="R6" s="21">
        <f t="shared" si="3"/>
        <v>16147</v>
      </c>
      <c r="S6" s="21">
        <f t="shared" si="3"/>
        <v>38.1</v>
      </c>
      <c r="T6" s="21">
        <f t="shared" si="3"/>
        <v>423.81</v>
      </c>
      <c r="U6" s="21">
        <f t="shared" si="3"/>
        <v>16066</v>
      </c>
      <c r="V6" s="21">
        <f t="shared" si="3"/>
        <v>13</v>
      </c>
      <c r="W6" s="21">
        <f t="shared" si="3"/>
        <v>1235.8499999999999</v>
      </c>
      <c r="X6" s="22">
        <f>IF(X7="",NA(),X7)</f>
        <v>106.74</v>
      </c>
      <c r="Y6" s="22">
        <f t="shared" ref="Y6:AG6" si="4">IF(Y7="",NA(),Y7)</f>
        <v>108.62</v>
      </c>
      <c r="Z6" s="22">
        <f t="shared" si="4"/>
        <v>105.98</v>
      </c>
      <c r="AA6" s="22">
        <f t="shared" si="4"/>
        <v>100.68</v>
      </c>
      <c r="AB6" s="22">
        <f t="shared" si="4"/>
        <v>104.49</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1100.26</v>
      </c>
      <c r="AU6" s="22">
        <f t="shared" ref="AU6:BC6" si="6">IF(AU7="",NA(),AU7)</f>
        <v>891.27</v>
      </c>
      <c r="AV6" s="22">
        <f t="shared" si="6"/>
        <v>800.54</v>
      </c>
      <c r="AW6" s="22">
        <f t="shared" si="6"/>
        <v>750.26</v>
      </c>
      <c r="AX6" s="22">
        <f t="shared" si="6"/>
        <v>669.62</v>
      </c>
      <c r="AY6" s="22">
        <f t="shared" si="6"/>
        <v>379.08</v>
      </c>
      <c r="AZ6" s="22">
        <f t="shared" si="6"/>
        <v>367.55</v>
      </c>
      <c r="BA6" s="22">
        <f t="shared" si="6"/>
        <v>378.56</v>
      </c>
      <c r="BB6" s="22">
        <f t="shared" si="6"/>
        <v>364.46</v>
      </c>
      <c r="BC6" s="22">
        <f t="shared" si="6"/>
        <v>338.89</v>
      </c>
      <c r="BD6" s="21" t="str">
        <f>IF(BD7="","",IF(BD7="-","【-】","【"&amp;SUBSTITUTE(TEXT(BD7,"#,##0.00"),"-","△")&amp;"】"))</f>
        <v>【243.36】</v>
      </c>
      <c r="BE6" s="22">
        <f>IF(BE7="",NA(),BE7)</f>
        <v>407.72</v>
      </c>
      <c r="BF6" s="22">
        <f t="shared" ref="BF6:BN6" si="7">IF(BF7="",NA(),BF7)</f>
        <v>405.47</v>
      </c>
      <c r="BG6" s="22">
        <f t="shared" si="7"/>
        <v>415.5</v>
      </c>
      <c r="BH6" s="22">
        <f t="shared" si="7"/>
        <v>425.75</v>
      </c>
      <c r="BI6" s="22">
        <f t="shared" si="7"/>
        <v>420.34</v>
      </c>
      <c r="BJ6" s="22">
        <f t="shared" si="7"/>
        <v>398.98</v>
      </c>
      <c r="BK6" s="22">
        <f t="shared" si="7"/>
        <v>418.68</v>
      </c>
      <c r="BL6" s="22">
        <f t="shared" si="7"/>
        <v>395.68</v>
      </c>
      <c r="BM6" s="22">
        <f t="shared" si="7"/>
        <v>403.72</v>
      </c>
      <c r="BN6" s="22">
        <f t="shared" si="7"/>
        <v>400.21</v>
      </c>
      <c r="BO6" s="21" t="str">
        <f>IF(BO7="","",IF(BO7="-","【-】","【"&amp;SUBSTITUTE(TEXT(BO7,"#,##0.00"),"-","△")&amp;"】"))</f>
        <v>【265.93】</v>
      </c>
      <c r="BP6" s="22">
        <f>IF(BP7="",NA(),BP7)</f>
        <v>104.89</v>
      </c>
      <c r="BQ6" s="22">
        <f t="shared" ref="BQ6:BY6" si="8">IF(BQ7="",NA(),BQ7)</f>
        <v>102.86</v>
      </c>
      <c r="BR6" s="22">
        <f t="shared" si="8"/>
        <v>104.48</v>
      </c>
      <c r="BS6" s="22">
        <f t="shared" si="8"/>
        <v>86.81</v>
      </c>
      <c r="BT6" s="22">
        <f t="shared" si="8"/>
        <v>92.97</v>
      </c>
      <c r="BU6" s="22">
        <f t="shared" si="8"/>
        <v>98.64</v>
      </c>
      <c r="BV6" s="22">
        <f t="shared" si="8"/>
        <v>94.78</v>
      </c>
      <c r="BW6" s="22">
        <f t="shared" si="8"/>
        <v>97.59</v>
      </c>
      <c r="BX6" s="22">
        <f t="shared" si="8"/>
        <v>92.17</v>
      </c>
      <c r="BY6" s="22">
        <f t="shared" si="8"/>
        <v>92.83</v>
      </c>
      <c r="BZ6" s="21" t="str">
        <f>IF(BZ7="","",IF(BZ7="-","【-】","【"&amp;SUBSTITUTE(TEXT(BZ7,"#,##0.00"),"-","△")&amp;"】"))</f>
        <v>【97.82】</v>
      </c>
      <c r="CA6" s="22">
        <f>IF(CA7="",NA(),CA7)</f>
        <v>118.86</v>
      </c>
      <c r="CB6" s="22">
        <f t="shared" ref="CB6:CJ6" si="9">IF(CB7="",NA(),CB7)</f>
        <v>120.52</v>
      </c>
      <c r="CC6" s="22">
        <f t="shared" si="9"/>
        <v>119.17</v>
      </c>
      <c r="CD6" s="22">
        <f t="shared" si="9"/>
        <v>142.88</v>
      </c>
      <c r="CE6" s="22">
        <f t="shared" si="9"/>
        <v>134.63999999999999</v>
      </c>
      <c r="CF6" s="22">
        <f t="shared" si="9"/>
        <v>178.92</v>
      </c>
      <c r="CG6" s="22">
        <f t="shared" si="9"/>
        <v>181.3</v>
      </c>
      <c r="CH6" s="22">
        <f t="shared" si="9"/>
        <v>181.71</v>
      </c>
      <c r="CI6" s="22">
        <f t="shared" si="9"/>
        <v>188.51</v>
      </c>
      <c r="CJ6" s="22">
        <f t="shared" si="9"/>
        <v>189.43</v>
      </c>
      <c r="CK6" s="21" t="str">
        <f>IF(CK7="","",IF(CK7="-","【-】","【"&amp;SUBSTITUTE(TEXT(CK7,"#,##0.00"),"-","△")&amp;"】"))</f>
        <v>【177.56】</v>
      </c>
      <c r="CL6" s="22">
        <f>IF(CL7="",NA(),CL7)</f>
        <v>78.209999999999994</v>
      </c>
      <c r="CM6" s="22">
        <f t="shared" ref="CM6:CU6" si="10">IF(CM7="",NA(),CM7)</f>
        <v>79.37</v>
      </c>
      <c r="CN6" s="22">
        <f t="shared" si="10"/>
        <v>77.099999999999994</v>
      </c>
      <c r="CO6" s="22">
        <f t="shared" si="10"/>
        <v>77.48</v>
      </c>
      <c r="CP6" s="22">
        <f t="shared" si="10"/>
        <v>77.010000000000005</v>
      </c>
      <c r="CQ6" s="22">
        <f t="shared" si="10"/>
        <v>55.14</v>
      </c>
      <c r="CR6" s="22">
        <f t="shared" si="10"/>
        <v>55.89</v>
      </c>
      <c r="CS6" s="22">
        <f t="shared" si="10"/>
        <v>55.72</v>
      </c>
      <c r="CT6" s="22">
        <f t="shared" si="10"/>
        <v>55.31</v>
      </c>
      <c r="CU6" s="22">
        <f t="shared" si="10"/>
        <v>55.14</v>
      </c>
      <c r="CV6" s="21" t="str">
        <f>IF(CV7="","",IF(CV7="-","【-】","【"&amp;SUBSTITUTE(TEXT(CV7,"#,##0.00"),"-","△")&amp;"】"))</f>
        <v>【59.81】</v>
      </c>
      <c r="CW6" s="22">
        <f>IF(CW7="",NA(),CW7)</f>
        <v>88.5</v>
      </c>
      <c r="CX6" s="22">
        <f t="shared" ref="CX6:DF6" si="11">IF(CX7="",NA(),CX7)</f>
        <v>88.69</v>
      </c>
      <c r="CY6" s="22">
        <f t="shared" si="11"/>
        <v>88.67</v>
      </c>
      <c r="CZ6" s="22">
        <f t="shared" si="11"/>
        <v>87.25</v>
      </c>
      <c r="DA6" s="22">
        <f t="shared" si="11"/>
        <v>87.63</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48.37</v>
      </c>
      <c r="DI6" s="22">
        <f t="shared" ref="DI6:DQ6" si="12">IF(DI7="",NA(),DI7)</f>
        <v>50.08</v>
      </c>
      <c r="DJ6" s="22">
        <f t="shared" si="12"/>
        <v>51.6</v>
      </c>
      <c r="DK6" s="22">
        <f t="shared" si="12"/>
        <v>53.17</v>
      </c>
      <c r="DL6" s="22">
        <f t="shared" si="12"/>
        <v>54.68</v>
      </c>
      <c r="DM6" s="22">
        <f t="shared" si="12"/>
        <v>49.92</v>
      </c>
      <c r="DN6" s="22">
        <f t="shared" si="12"/>
        <v>50.63</v>
      </c>
      <c r="DO6" s="22">
        <f t="shared" si="12"/>
        <v>51.29</v>
      </c>
      <c r="DP6" s="22">
        <f t="shared" si="12"/>
        <v>52.2</v>
      </c>
      <c r="DQ6" s="22">
        <f t="shared" si="12"/>
        <v>52.7</v>
      </c>
      <c r="DR6" s="21" t="str">
        <f>IF(DR7="","",IF(DR7="-","【-】","【"&amp;SUBSTITUTE(TEXT(DR7,"#,##0.00"),"-","△")&amp;"】"))</f>
        <v>【52.02】</v>
      </c>
      <c r="DS6" s="22">
        <f>IF(DS7="",NA(),DS7)</f>
        <v>33.43</v>
      </c>
      <c r="DT6" s="22">
        <f t="shared" ref="DT6:EB6" si="13">IF(DT7="",NA(),DT7)</f>
        <v>36.380000000000003</v>
      </c>
      <c r="DU6" s="22">
        <f t="shared" si="13"/>
        <v>41.46</v>
      </c>
      <c r="DV6" s="22">
        <f t="shared" si="13"/>
        <v>44.96</v>
      </c>
      <c r="DW6" s="22">
        <f t="shared" si="13"/>
        <v>45.57</v>
      </c>
      <c r="DX6" s="22">
        <f t="shared" si="13"/>
        <v>16.88</v>
      </c>
      <c r="DY6" s="22">
        <f t="shared" si="13"/>
        <v>18.28</v>
      </c>
      <c r="DZ6" s="22">
        <f t="shared" si="13"/>
        <v>19.61</v>
      </c>
      <c r="EA6" s="22">
        <f t="shared" si="13"/>
        <v>20.73</v>
      </c>
      <c r="EB6" s="22">
        <f t="shared" si="13"/>
        <v>22.86</v>
      </c>
      <c r="EC6" s="21" t="str">
        <f>IF(EC7="","",IF(EC7="-","【-】","【"&amp;SUBSTITUTE(TEXT(EC7,"#,##0.00"),"-","△")&amp;"】"))</f>
        <v>【25.37】</v>
      </c>
      <c r="ED6" s="22">
        <f>IF(ED7="",NA(),ED7)</f>
        <v>0.98</v>
      </c>
      <c r="EE6" s="22">
        <f t="shared" ref="EE6:EM6" si="14">IF(EE7="",NA(),EE7)</f>
        <v>0.15</v>
      </c>
      <c r="EF6" s="22">
        <f t="shared" si="14"/>
        <v>0.18</v>
      </c>
      <c r="EG6" s="22">
        <f t="shared" si="14"/>
        <v>0.39</v>
      </c>
      <c r="EH6" s="22">
        <f t="shared" si="14"/>
        <v>0.37</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294420</v>
      </c>
      <c r="D7" s="24">
        <v>46</v>
      </c>
      <c r="E7" s="24">
        <v>1</v>
      </c>
      <c r="F7" s="24">
        <v>0</v>
      </c>
      <c r="G7" s="24">
        <v>1</v>
      </c>
      <c r="H7" s="24" t="s">
        <v>93</v>
      </c>
      <c r="I7" s="24" t="s">
        <v>94</v>
      </c>
      <c r="J7" s="24" t="s">
        <v>95</v>
      </c>
      <c r="K7" s="24" t="s">
        <v>96</v>
      </c>
      <c r="L7" s="24" t="s">
        <v>97</v>
      </c>
      <c r="M7" s="24" t="s">
        <v>98</v>
      </c>
      <c r="N7" s="25" t="s">
        <v>99</v>
      </c>
      <c r="O7" s="25">
        <v>81.459999999999994</v>
      </c>
      <c r="P7" s="25">
        <v>99.98</v>
      </c>
      <c r="Q7" s="25">
        <v>2310</v>
      </c>
      <c r="R7" s="25">
        <v>16147</v>
      </c>
      <c r="S7" s="25">
        <v>38.1</v>
      </c>
      <c r="T7" s="25">
        <v>423.81</v>
      </c>
      <c r="U7" s="25">
        <v>16066</v>
      </c>
      <c r="V7" s="25">
        <v>13</v>
      </c>
      <c r="W7" s="25">
        <v>1235.8499999999999</v>
      </c>
      <c r="X7" s="25">
        <v>106.74</v>
      </c>
      <c r="Y7" s="25">
        <v>108.62</v>
      </c>
      <c r="Z7" s="25">
        <v>105.98</v>
      </c>
      <c r="AA7" s="25">
        <v>100.68</v>
      </c>
      <c r="AB7" s="25">
        <v>104.49</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1100.26</v>
      </c>
      <c r="AU7" s="25">
        <v>891.27</v>
      </c>
      <c r="AV7" s="25">
        <v>800.54</v>
      </c>
      <c r="AW7" s="25">
        <v>750.26</v>
      </c>
      <c r="AX7" s="25">
        <v>669.62</v>
      </c>
      <c r="AY7" s="25">
        <v>379.08</v>
      </c>
      <c r="AZ7" s="25">
        <v>367.55</v>
      </c>
      <c r="BA7" s="25">
        <v>378.56</v>
      </c>
      <c r="BB7" s="25">
        <v>364.46</v>
      </c>
      <c r="BC7" s="25">
        <v>338.89</v>
      </c>
      <c r="BD7" s="25">
        <v>243.36</v>
      </c>
      <c r="BE7" s="25">
        <v>407.72</v>
      </c>
      <c r="BF7" s="25">
        <v>405.47</v>
      </c>
      <c r="BG7" s="25">
        <v>415.5</v>
      </c>
      <c r="BH7" s="25">
        <v>425.75</v>
      </c>
      <c r="BI7" s="25">
        <v>420.34</v>
      </c>
      <c r="BJ7" s="25">
        <v>398.98</v>
      </c>
      <c r="BK7" s="25">
        <v>418.68</v>
      </c>
      <c r="BL7" s="25">
        <v>395.68</v>
      </c>
      <c r="BM7" s="25">
        <v>403.72</v>
      </c>
      <c r="BN7" s="25">
        <v>400.21</v>
      </c>
      <c r="BO7" s="25">
        <v>265.93</v>
      </c>
      <c r="BP7" s="25">
        <v>104.89</v>
      </c>
      <c r="BQ7" s="25">
        <v>102.86</v>
      </c>
      <c r="BR7" s="25">
        <v>104.48</v>
      </c>
      <c r="BS7" s="25">
        <v>86.81</v>
      </c>
      <c r="BT7" s="25">
        <v>92.97</v>
      </c>
      <c r="BU7" s="25">
        <v>98.64</v>
      </c>
      <c r="BV7" s="25">
        <v>94.78</v>
      </c>
      <c r="BW7" s="25">
        <v>97.59</v>
      </c>
      <c r="BX7" s="25">
        <v>92.17</v>
      </c>
      <c r="BY7" s="25">
        <v>92.83</v>
      </c>
      <c r="BZ7" s="25">
        <v>97.82</v>
      </c>
      <c r="CA7" s="25">
        <v>118.86</v>
      </c>
      <c r="CB7" s="25">
        <v>120.52</v>
      </c>
      <c r="CC7" s="25">
        <v>119.17</v>
      </c>
      <c r="CD7" s="25">
        <v>142.88</v>
      </c>
      <c r="CE7" s="25">
        <v>134.63999999999999</v>
      </c>
      <c r="CF7" s="25">
        <v>178.92</v>
      </c>
      <c r="CG7" s="25">
        <v>181.3</v>
      </c>
      <c r="CH7" s="25">
        <v>181.71</v>
      </c>
      <c r="CI7" s="25">
        <v>188.51</v>
      </c>
      <c r="CJ7" s="25">
        <v>189.43</v>
      </c>
      <c r="CK7" s="25">
        <v>177.56</v>
      </c>
      <c r="CL7" s="25">
        <v>78.209999999999994</v>
      </c>
      <c r="CM7" s="25">
        <v>79.37</v>
      </c>
      <c r="CN7" s="25">
        <v>77.099999999999994</v>
      </c>
      <c r="CO7" s="25">
        <v>77.48</v>
      </c>
      <c r="CP7" s="25">
        <v>77.010000000000005</v>
      </c>
      <c r="CQ7" s="25">
        <v>55.14</v>
      </c>
      <c r="CR7" s="25">
        <v>55.89</v>
      </c>
      <c r="CS7" s="25">
        <v>55.72</v>
      </c>
      <c r="CT7" s="25">
        <v>55.31</v>
      </c>
      <c r="CU7" s="25">
        <v>55.14</v>
      </c>
      <c r="CV7" s="25">
        <v>59.81</v>
      </c>
      <c r="CW7" s="25">
        <v>88.5</v>
      </c>
      <c r="CX7" s="25">
        <v>88.69</v>
      </c>
      <c r="CY7" s="25">
        <v>88.67</v>
      </c>
      <c r="CZ7" s="25">
        <v>87.25</v>
      </c>
      <c r="DA7" s="25">
        <v>87.63</v>
      </c>
      <c r="DB7" s="25">
        <v>81.39</v>
      </c>
      <c r="DC7" s="25">
        <v>81.27</v>
      </c>
      <c r="DD7" s="25">
        <v>81.260000000000005</v>
      </c>
      <c r="DE7" s="25">
        <v>80.36</v>
      </c>
      <c r="DF7" s="25">
        <v>80.13</v>
      </c>
      <c r="DG7" s="25">
        <v>89.42</v>
      </c>
      <c r="DH7" s="25">
        <v>48.37</v>
      </c>
      <c r="DI7" s="25">
        <v>50.08</v>
      </c>
      <c r="DJ7" s="25">
        <v>51.6</v>
      </c>
      <c r="DK7" s="25">
        <v>53.17</v>
      </c>
      <c r="DL7" s="25">
        <v>54.68</v>
      </c>
      <c r="DM7" s="25">
        <v>49.92</v>
      </c>
      <c r="DN7" s="25">
        <v>50.63</v>
      </c>
      <c r="DO7" s="25">
        <v>51.29</v>
      </c>
      <c r="DP7" s="25">
        <v>52.2</v>
      </c>
      <c r="DQ7" s="25">
        <v>52.7</v>
      </c>
      <c r="DR7" s="25">
        <v>52.02</v>
      </c>
      <c r="DS7" s="25">
        <v>33.43</v>
      </c>
      <c r="DT7" s="25">
        <v>36.380000000000003</v>
      </c>
      <c r="DU7" s="25">
        <v>41.46</v>
      </c>
      <c r="DV7" s="25">
        <v>44.96</v>
      </c>
      <c r="DW7" s="25">
        <v>45.57</v>
      </c>
      <c r="DX7" s="25">
        <v>16.88</v>
      </c>
      <c r="DY7" s="25">
        <v>18.28</v>
      </c>
      <c r="DZ7" s="25">
        <v>19.61</v>
      </c>
      <c r="EA7" s="25">
        <v>20.73</v>
      </c>
      <c r="EB7" s="25">
        <v>22.86</v>
      </c>
      <c r="EC7" s="25">
        <v>25.37</v>
      </c>
      <c r="ED7" s="25">
        <v>0.98</v>
      </c>
      <c r="EE7" s="25">
        <v>0.15</v>
      </c>
      <c r="EF7" s="25">
        <v>0.18</v>
      </c>
      <c r="EG7" s="25">
        <v>0.39</v>
      </c>
      <c r="EH7" s="25">
        <v>0.37</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OY031151</cp:lastModifiedBy>
  <cp:lastPrinted>2025-01-29T01:12:56Z</cp:lastPrinted>
  <dcterms:created xsi:type="dcterms:W3CDTF">2025-01-24T06:52:35Z</dcterms:created>
  <dcterms:modified xsi:type="dcterms:W3CDTF">2025-03-13T09:22:50Z</dcterms:modified>
  <cp:category/>
</cp:coreProperties>
</file>